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Assumptions" sheetId="2" state="visible" r:id="rId4"/>
    <sheet name="Phase budget" sheetId="3" state="visible" r:id="rId5"/>
    <sheet name="Break-even" sheetId="4" state="visible" r:id="rId6"/>
    <sheet name="Burn check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4" authorId="0">
      <text>
        <r>
          <rPr>
            <sz val="10"/>
            <rFont val="Arial"/>
            <family val="2"/>
          </rPr>
          <t xml:space="preserve">Example: 2 people for 3 months, then 1 for 3 months = 1.5 average.</t>
        </r>
      </text>
    </comment>
  </commentList>
</comments>
</file>

<file path=xl/sharedStrings.xml><?xml version="1.0" encoding="utf-8"?>
<sst xmlns="http://schemas.openxmlformats.org/spreadsheetml/2006/main" count="79" uniqueCount="79">
  <si>
    <t xml:space="preserve">Indie Game Budget Template</t>
  </si>
  <si>
    <t xml:space="preserve">Innovecs Games · companion to 'Indie Game Development Cost: A Complete 2026 Budget Breakdown'</t>
  </si>
  <si>
    <t xml:space="preserve">How to use it</t>
  </si>
  <si>
    <t xml:space="preserve">1. Edit only the yellow cells with blue text. Everything in black is a formula and updates on its own.</t>
  </si>
  <si>
    <t xml:space="preserve">2. Start on 'Assumptions': loaded monthly cost per in-house person, contingency, price and net share per copy.</t>
  </si>
  <si>
    <t xml:space="preserve">3. On 'Phase budget', set months, in-house headcount, outsourced monthly spend and fixed costs for each phase.</t>
  </si>
  <si>
    <t xml:space="preserve">4. Write an exit criterion for every phase. If a phase ends without meeting it, stop and decide before spending the next row.</t>
  </si>
  <si>
    <t xml:space="preserve">5. 'Break-even' shows how many copies the total needs to sell. 'Burn check' compares plan and actual month by month.</t>
  </si>
  <si>
    <t xml:space="preserve">The example values are the phase-by-phase estimate from the article: a stylized 2D PC game, three salaried founders,</t>
  </si>
  <si>
    <t xml:space="preserve">outsourced art, animation and QA. Replace them with your own numbers.</t>
  </si>
  <si>
    <t xml:space="preserve">Source for example values: Innovecs Games delivery data, projects scoped 2023 to 2026. Loaded founder cost derived from GDC's 2025 salary report.</t>
  </si>
  <si>
    <t xml:space="preserve">These are planning ranges, not a quote.</t>
  </si>
  <si>
    <t xml:space="preserve">Assumptions</t>
  </si>
  <si>
    <t xml:space="preserve">Input</t>
  </si>
  <si>
    <t xml:space="preserve">Value</t>
  </si>
  <si>
    <t xml:space="preserve">Note</t>
  </si>
  <si>
    <t xml:space="preserve">Loaded monthly cost per in-house person ($)</t>
  </si>
  <si>
    <t xml:space="preserve">Salary plus ~30% taxes and benefits. Example: US indie rates, derived from GDC 2025 salary report.</t>
  </si>
  <si>
    <t xml:space="preserve">Contingency (share of pre-launch budget)</t>
  </si>
  <si>
    <t xml:space="preserve">15% to 20% recommended; 20% for a first game.</t>
  </si>
  <si>
    <t xml:space="preserve">Launch price ($)</t>
  </si>
  <si>
    <t xml:space="preserve">Your planned base price on Steam.</t>
  </si>
  <si>
    <t xml:space="preserve">Net share per copy after store cut, sales tax and refunds</t>
  </si>
  <si>
    <t xml:space="preserve">About 60% at full price on Steam (30% store cut, then VAT/sales tax and refunds). Discounts push the real figure lower.</t>
  </si>
  <si>
    <t xml:space="preserve">Phase budget</t>
  </si>
  <si>
    <t xml:space="preserve">Yellow cells with blue text are inputs. Cost = months × in-house headcount × loaded cost + months × outsourced monthly spend + fixed costs.</t>
  </si>
  <si>
    <t xml:space="preserve">Phase</t>
  </si>
  <si>
    <t xml:space="preserve">Months</t>
  </si>
  <si>
    <t xml:space="preserve">In-house headcount (avg)</t>
  </si>
  <si>
    <t xml:space="preserve">Outsourced spend per month ($)</t>
  </si>
  <si>
    <t xml:space="preserve">Fixed costs ($)</t>
  </si>
  <si>
    <t xml:space="preserve">What the fixed costs cover</t>
  </si>
  <si>
    <t xml:space="preserve">Phase cost ($)</t>
  </si>
  <si>
    <t xml:space="preserve">Spent so far ($)</t>
  </si>
  <si>
    <t xml:space="preserve">Leave the phase with (exit criterion)</t>
  </si>
  <si>
    <t xml:space="preserve">Concept</t>
  </si>
  <si>
    <t xml:space="preserve">A one-page design, a target player, three comparable games and what they sold</t>
  </si>
  <si>
    <t xml:space="preserve">Prototype</t>
  </si>
  <si>
    <t xml:space="preserve">Freelance placeholder art</t>
  </si>
  <si>
    <t xml:space="preserve">A playable loop that outside testers finish and ask to play again</t>
  </si>
  <si>
    <t xml:space="preserve">Vertical slice</t>
  </si>
  <si>
    <t xml:space="preserve">Ten minutes at final quality, a locked art style, a live Steam page</t>
  </si>
  <si>
    <t xml:space="preserve">Production</t>
  </si>
  <si>
    <t xml:space="preserve">Composer and sound design, fixed fee</t>
  </si>
  <si>
    <t xml:space="preserve">Every level and system in the game, a public demo</t>
  </si>
  <si>
    <t xml:space="preserve">Beta and festival</t>
  </si>
  <si>
    <t xml:space="preserve">Localization into 5 languages</t>
  </si>
  <si>
    <t xml:space="preserve">A stable release build, wishlists at target, a Next Fest showing</t>
  </si>
  <si>
    <t xml:space="preserve">Launch</t>
  </si>
  <si>
    <t xml:space="preserve">Trailer, key art, PR</t>
  </si>
  <si>
    <t xml:space="preserve">The game on sale</t>
  </si>
  <si>
    <t xml:space="preserve">Tools, engine, legal and accounting</t>
  </si>
  <si>
    <t xml:space="preserve">Across the whole project</t>
  </si>
  <si>
    <t xml:space="preserve">Pre-launch subtotal</t>
  </si>
  <si>
    <t xml:space="preserve">Contingency</t>
  </si>
  <si>
    <t xml:space="preserve">Post-launch support, 6 months</t>
  </si>
  <si>
    <t xml:space="preserve">Fixes, a content patch, a console port decision</t>
  </si>
  <si>
    <t xml:space="preserve">Total budget</t>
  </si>
  <si>
    <t xml:space="preserve">Total months to launch</t>
  </si>
  <si>
    <t xml:space="preserve">Break-even</t>
  </si>
  <si>
    <t xml:space="preserve">Total budget ($)</t>
  </si>
  <si>
    <t xml:space="preserve">Net share per copy</t>
  </si>
  <si>
    <t xml:space="preserve">Copies to break even at your launch price</t>
  </si>
  <si>
    <t xml:space="preserve">Price ($)</t>
  </si>
  <si>
    <t xml:space="preserve">Net per copy ($)</t>
  </si>
  <si>
    <t xml:space="preserve">Copies to break even</t>
  </si>
  <si>
    <t xml:space="preserve">Before any publisher share. Most lifetime copies sell on discount, so the real number is higher.</t>
  </si>
  <si>
    <t xml:space="preserve">Burn check</t>
  </si>
  <si>
    <t xml:space="preserve">Enter planned and actual spend each month, plus milestones planned and closed. Flag rows where money runs ahead of milestones.</t>
  </si>
  <si>
    <t xml:space="preserve">Month</t>
  </si>
  <si>
    <t xml:space="preserve">Planned spend ($)</t>
  </si>
  <si>
    <t xml:space="preserve">Actual spend ($)</t>
  </si>
  <si>
    <t xml:space="preserve">Variance ($)</t>
  </si>
  <si>
    <t xml:space="preserve">Milestones planned (cumulative)</t>
  </si>
  <si>
    <t xml:space="preserve">Milestones closed (cumulative)</t>
  </si>
  <si>
    <t xml:space="preserve">Spend vs plan</t>
  </si>
  <si>
    <t xml:space="preserve">Milestones vs plan</t>
  </si>
  <si>
    <t xml:space="preserve">Warning</t>
  </si>
  <si>
    <t xml:space="preserve">Example rows 1 to 3 show a team 4% over its spending plan while closing half its planned milestones: that is the signal to stop and re-plan.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</si>
</sst>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.0%"/>
    <numFmt numFmtId="167" formatCode="\$#,##0.00"/>
    <numFmt numFmtId="168" formatCode="#,##0"/>
    <numFmt numFmtId="169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theme="1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E3EA"/>
        <bgColor rgb="FFFFF2CC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D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3"/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true" outlineLevel="0" collapsed="false">
      <c r="A8" s="3" t="s">
        <v>6</v>
      </c>
    </row>
    <row r="9" customFormat="false" ht="15" hidden="false" customHeight="true" outlineLevel="0" collapsed="false">
      <c r="A9" s="3" t="s">
        <v>7</v>
      </c>
    </row>
    <row r="10" customFormat="false" ht="15" hidden="false" customHeight="true" outlineLevel="0" collapsed="false">
      <c r="A10" s="3"/>
    </row>
    <row r="11" customFormat="false" ht="15" hidden="false" customHeight="true" outlineLevel="0" collapsed="false">
      <c r="A11" s="3" t="s">
        <v>8</v>
      </c>
    </row>
    <row r="12" customFormat="false" ht="15" hidden="false" customHeight="true" outlineLevel="0" collapsed="false">
      <c r="A12" s="3" t="s">
        <v>9</v>
      </c>
    </row>
    <row r="13" customFormat="false" ht="15" hidden="false" customHeight="true" outlineLevel="0" collapsed="false">
      <c r="A13" s="3"/>
    </row>
    <row r="14" customFormat="false" ht="15" hidden="false" customHeight="true" outlineLevel="0" collapsed="false">
      <c r="A14" s="3" t="s">
        <v>10</v>
      </c>
    </row>
    <row r="15" customFormat="false" ht="15" hidden="false" customHeight="true" outlineLevel="0" collapsed="false">
      <c r="A15" s="3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2" min="2" style="1" width="14"/>
    <col collapsed="false" customWidth="true" hidden="false" outlineLevel="0" max="3" min="3" style="1" width="95"/>
  </cols>
  <sheetData>
    <row r="1" customFormat="false" ht="17.25" hidden="false" customHeight="true" outlineLevel="0" collapsed="false">
      <c r="A1" s="2" t="s">
        <v>12</v>
      </c>
      <c r="B1" s="5"/>
      <c r="C1" s="5"/>
    </row>
    <row r="2" customFormat="false" ht="15" hidden="false" customHeight="true" outlineLevel="0" collapsed="false">
      <c r="A2" s="5"/>
      <c r="B2" s="5"/>
      <c r="C2" s="5"/>
    </row>
    <row r="3" customFormat="false" ht="15" hidden="false" customHeight="true" outlineLevel="0" collapsed="false">
      <c r="A3" s="6" t="s">
        <v>13</v>
      </c>
      <c r="B3" s="6" t="s">
        <v>14</v>
      </c>
      <c r="C3" s="6" t="s">
        <v>15</v>
      </c>
    </row>
    <row r="4" customFormat="false" ht="15" hidden="false" customHeight="true" outlineLevel="0" collapsed="false">
      <c r="A4" s="3" t="s">
        <v>16</v>
      </c>
      <c r="B4" s="7" t="n">
        <v>10500</v>
      </c>
      <c r="C4" s="3" t="s">
        <v>17</v>
      </c>
    </row>
    <row r="5" customFormat="false" ht="15" hidden="false" customHeight="true" outlineLevel="0" collapsed="false">
      <c r="A5" s="3" t="s">
        <v>18</v>
      </c>
      <c r="B5" s="8" t="n">
        <v>0.15</v>
      </c>
      <c r="C5" s="3" t="s">
        <v>19</v>
      </c>
    </row>
    <row r="6" customFormat="false" ht="15" hidden="false" customHeight="true" outlineLevel="0" collapsed="false">
      <c r="A6" s="3" t="s">
        <v>20</v>
      </c>
      <c r="B6" s="9" t="n">
        <v>19.99</v>
      </c>
      <c r="C6" s="3" t="s">
        <v>21</v>
      </c>
    </row>
    <row r="7" customFormat="false" ht="15" hidden="false" customHeight="true" outlineLevel="0" collapsed="false">
      <c r="A7" s="3" t="s">
        <v>22</v>
      </c>
      <c r="B7" s="8" t="n">
        <v>0.6</v>
      </c>
      <c r="C7" s="3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"/>
    <col collapsed="false" customWidth="true" hidden="false" outlineLevel="0" max="3" min="3" style="1" width="14"/>
    <col collapsed="false" customWidth="true" hidden="false" outlineLevel="0" max="4" min="4" style="1" width="16"/>
    <col collapsed="false" customWidth="true" hidden="false" outlineLevel="0" max="5" min="5" style="1" width="14"/>
    <col collapsed="false" customWidth="true" hidden="false" outlineLevel="0" max="6" min="6" style="1" width="30"/>
    <col collapsed="false" customWidth="true" hidden="false" outlineLevel="0" max="7" min="7" style="1" width="15"/>
    <col collapsed="false" customWidth="true" hidden="false" outlineLevel="0" max="8" min="8" style="1" width="16"/>
    <col collapsed="false" customWidth="true" hidden="false" outlineLevel="0" max="9" min="9" style="1" width="60"/>
  </cols>
  <sheetData>
    <row r="1" customFormat="false" ht="17.25" hidden="false" customHeight="true" outlineLevel="0" collapsed="false">
      <c r="A1" s="2" t="s">
        <v>24</v>
      </c>
      <c r="B1" s="5"/>
      <c r="C1" s="5"/>
      <c r="D1" s="5"/>
      <c r="E1" s="5"/>
      <c r="F1" s="5"/>
      <c r="G1" s="5"/>
      <c r="H1" s="5"/>
      <c r="I1" s="5"/>
    </row>
    <row r="2" customFormat="false" ht="15" hidden="false" customHeight="true" outlineLevel="0" collapsed="false">
      <c r="A2" s="3" t="s">
        <v>25</v>
      </c>
      <c r="B2" s="5"/>
      <c r="C2" s="5"/>
      <c r="D2" s="5"/>
      <c r="E2" s="5"/>
      <c r="F2" s="5"/>
      <c r="G2" s="5"/>
      <c r="H2" s="5"/>
      <c r="I2" s="5"/>
    </row>
    <row r="3" customFormat="false" ht="1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</row>
    <row r="4" customFormat="false" ht="34.5" hidden="false" customHeight="true" outlineLevel="0" collapsed="false">
      <c r="A4" s="10" t="s">
        <v>26</v>
      </c>
      <c r="B4" s="10" t="s">
        <v>27</v>
      </c>
      <c r="C4" s="10" t="s">
        <v>28</v>
      </c>
      <c r="D4" s="10" t="s">
        <v>29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</row>
    <row r="5" customFormat="false" ht="23.25" hidden="false" customHeight="true" outlineLevel="0" collapsed="false">
      <c r="A5" s="11" t="s">
        <v>35</v>
      </c>
      <c r="B5" s="12" t="n">
        <v>1</v>
      </c>
      <c r="C5" s="12" t="n">
        <v>2</v>
      </c>
      <c r="D5" s="13" t="n">
        <v>0</v>
      </c>
      <c r="E5" s="13" t="n">
        <v>0</v>
      </c>
      <c r="F5" s="14"/>
      <c r="G5" s="15" t="n">
        <f aca="false">B5*C5*Assumptions!$B$4+B5*D5+E5</f>
        <v>21000</v>
      </c>
      <c r="H5" s="15" t="n">
        <f aca="false">G5</f>
        <v>21000</v>
      </c>
      <c r="I5" s="14" t="s">
        <v>36</v>
      </c>
    </row>
    <row r="6" customFormat="false" ht="15" hidden="false" customHeight="true" outlineLevel="0" collapsed="false">
      <c r="A6" s="11" t="s">
        <v>37</v>
      </c>
      <c r="B6" s="12" t="n">
        <v>2</v>
      </c>
      <c r="C6" s="12" t="n">
        <v>2</v>
      </c>
      <c r="D6" s="13" t="n">
        <v>3000</v>
      </c>
      <c r="E6" s="13" t="n">
        <v>0</v>
      </c>
      <c r="F6" s="14" t="s">
        <v>38</v>
      </c>
      <c r="G6" s="15" t="n">
        <f aca="false">B6*C6*Assumptions!$B$4+B6*D6+E6</f>
        <v>48000</v>
      </c>
      <c r="H6" s="15" t="n">
        <f aca="false">H5+G6</f>
        <v>69000</v>
      </c>
      <c r="I6" s="14" t="s">
        <v>39</v>
      </c>
    </row>
    <row r="7" customFormat="false" ht="15" hidden="false" customHeight="true" outlineLevel="0" collapsed="false">
      <c r="A7" s="11" t="s">
        <v>40</v>
      </c>
      <c r="B7" s="12" t="n">
        <v>2</v>
      </c>
      <c r="C7" s="12" t="n">
        <v>3</v>
      </c>
      <c r="D7" s="13" t="n">
        <v>6500</v>
      </c>
      <c r="E7" s="13" t="n">
        <v>0</v>
      </c>
      <c r="F7" s="14"/>
      <c r="G7" s="15" t="n">
        <f aca="false">B7*C7*Assumptions!$B$4+B7*D7+E7</f>
        <v>76000</v>
      </c>
      <c r="H7" s="15" t="n">
        <f aca="false">H6+G7</f>
        <v>145000</v>
      </c>
      <c r="I7" s="14" t="s">
        <v>41</v>
      </c>
    </row>
    <row r="8" customFormat="false" ht="23.25" hidden="false" customHeight="true" outlineLevel="0" collapsed="false">
      <c r="A8" s="11" t="s">
        <v>42</v>
      </c>
      <c r="B8" s="12" t="n">
        <v>7</v>
      </c>
      <c r="C8" s="12" t="n">
        <v>3</v>
      </c>
      <c r="D8" s="13" t="n">
        <v>20000</v>
      </c>
      <c r="E8" s="13" t="n">
        <v>30000</v>
      </c>
      <c r="F8" s="14" t="s">
        <v>43</v>
      </c>
      <c r="G8" s="15" t="n">
        <f aca="false">B8*C8*Assumptions!$B$4+B8*D8+E8</f>
        <v>390500</v>
      </c>
      <c r="H8" s="15" t="n">
        <f aca="false">H7+G8</f>
        <v>535500</v>
      </c>
      <c r="I8" s="14" t="s">
        <v>44</v>
      </c>
    </row>
    <row r="9" customFormat="false" ht="15" hidden="false" customHeight="true" outlineLevel="0" collapsed="false">
      <c r="A9" s="11" t="s">
        <v>45</v>
      </c>
      <c r="B9" s="12" t="n">
        <v>2</v>
      </c>
      <c r="C9" s="12" t="n">
        <v>3</v>
      </c>
      <c r="D9" s="13" t="n">
        <v>14500</v>
      </c>
      <c r="E9" s="13" t="n">
        <v>30000</v>
      </c>
      <c r="F9" s="14" t="s">
        <v>46</v>
      </c>
      <c r="G9" s="15" t="n">
        <f aca="false">B9*C9*Assumptions!$B$4+B9*D9+E9</f>
        <v>122000</v>
      </c>
      <c r="H9" s="15" t="n">
        <f aca="false">H8+G9</f>
        <v>657500</v>
      </c>
      <c r="I9" s="14" t="s">
        <v>47</v>
      </c>
    </row>
    <row r="10" customFormat="false" ht="15" hidden="false" customHeight="true" outlineLevel="0" collapsed="false">
      <c r="A10" s="11" t="s">
        <v>48</v>
      </c>
      <c r="B10" s="12" t="n">
        <v>1</v>
      </c>
      <c r="C10" s="12" t="n">
        <v>3</v>
      </c>
      <c r="D10" s="13" t="n">
        <v>0</v>
      </c>
      <c r="E10" s="13" t="n">
        <v>40000</v>
      </c>
      <c r="F10" s="14" t="s">
        <v>49</v>
      </c>
      <c r="G10" s="15" t="n">
        <f aca="false">B10*C10*Assumptions!$B$4+B10*D10+E10</f>
        <v>71500</v>
      </c>
      <c r="H10" s="15" t="n">
        <f aca="false">H9+G10</f>
        <v>729000</v>
      </c>
      <c r="I10" s="14" t="s">
        <v>50</v>
      </c>
    </row>
    <row r="11" customFormat="false" ht="15" hidden="false" customHeight="true" outlineLevel="0" collapsed="false">
      <c r="A11" s="11" t="s">
        <v>51</v>
      </c>
      <c r="B11" s="12" t="n">
        <v>0</v>
      </c>
      <c r="C11" s="12" t="n">
        <v>0</v>
      </c>
      <c r="D11" s="13" t="n">
        <v>0</v>
      </c>
      <c r="E11" s="13" t="n">
        <v>15000</v>
      </c>
      <c r="F11" s="14" t="s">
        <v>52</v>
      </c>
      <c r="G11" s="15" t="n">
        <f aca="false">B11*C11*Assumptions!$B$4+B11*D11+E11</f>
        <v>15000</v>
      </c>
      <c r="H11" s="15" t="n">
        <f aca="false">H10+G11</f>
        <v>744000</v>
      </c>
      <c r="I11" s="14"/>
    </row>
    <row r="12" customFormat="false" ht="15" hidden="false" customHeight="true" outlineLevel="0" collapsed="false">
      <c r="A12" s="4" t="s">
        <v>53</v>
      </c>
      <c r="B12" s="5"/>
      <c r="C12" s="5"/>
      <c r="D12" s="5"/>
      <c r="E12" s="5"/>
      <c r="F12" s="5"/>
      <c r="G12" s="16" t="n">
        <f aca="false">SUM(G5:G11)</f>
        <v>744000</v>
      </c>
      <c r="H12" s="3"/>
      <c r="I12" s="5"/>
    </row>
    <row r="13" customFormat="false" ht="15" hidden="false" customHeight="true" outlineLevel="0" collapsed="false">
      <c r="A13" s="3" t="s">
        <v>54</v>
      </c>
      <c r="B13" s="5"/>
      <c r="C13" s="5"/>
      <c r="D13" s="5"/>
      <c r="E13" s="5"/>
      <c r="F13" s="5"/>
      <c r="G13" s="16" t="n">
        <f aca="false">G12*Assumptions!$B$5</f>
        <v>111600</v>
      </c>
      <c r="H13" s="16" t="n">
        <f aca="false">G12+G13</f>
        <v>855600</v>
      </c>
      <c r="I13" s="5"/>
    </row>
    <row r="14" customFormat="false" ht="15" hidden="false" customHeight="true" outlineLevel="0" collapsed="false">
      <c r="A14" s="11" t="s">
        <v>55</v>
      </c>
      <c r="B14" s="12" t="n">
        <v>6</v>
      </c>
      <c r="C14" s="12" t="n">
        <v>1.5</v>
      </c>
      <c r="D14" s="12" t="n">
        <v>0</v>
      </c>
      <c r="E14" s="12" t="n">
        <v>0</v>
      </c>
      <c r="F14" s="11"/>
      <c r="G14" s="16" t="n">
        <f aca="false">B14*C14*Assumptions!$B$4+B14*D14+E14</f>
        <v>94500</v>
      </c>
      <c r="H14" s="16" t="n">
        <f aca="false">H13+G14</f>
        <v>950100</v>
      </c>
      <c r="I14" s="11" t="s">
        <v>56</v>
      </c>
    </row>
    <row r="15" customFormat="false" ht="15" hidden="false" customHeight="true" outlineLevel="0" collapsed="false">
      <c r="A15" s="4" t="s">
        <v>57</v>
      </c>
      <c r="B15" s="5"/>
      <c r="C15" s="5"/>
      <c r="D15" s="5"/>
      <c r="E15" s="5"/>
      <c r="F15" s="5"/>
      <c r="G15" s="17" t="n">
        <f aca="false">G12+G13+G14</f>
        <v>950100</v>
      </c>
      <c r="H15" s="3"/>
      <c r="I15" s="5"/>
    </row>
    <row r="16" customFormat="false" ht="15" hidden="false" customHeight="true" outlineLevel="0" collapsed="false">
      <c r="A16" s="3" t="s">
        <v>58</v>
      </c>
      <c r="B16" s="5"/>
      <c r="C16" s="5"/>
      <c r="D16" s="5"/>
      <c r="E16" s="5"/>
      <c r="F16" s="5"/>
      <c r="G16" s="3" t="n">
        <f aca="false">SUM(B5:B11)</f>
        <v>15</v>
      </c>
      <c r="H16" s="3"/>
      <c r="I16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5"/>
    <col collapsed="false" customWidth="true" hidden="false" outlineLevel="0" max="2" min="2" style="1" width="18"/>
    <col collapsed="false" customWidth="true" hidden="false" outlineLevel="0" max="3" min="3" style="1" width="22"/>
  </cols>
  <sheetData>
    <row r="1" customFormat="false" ht="17.25" hidden="false" customHeight="true" outlineLevel="0" collapsed="false">
      <c r="A1" s="2" t="s">
        <v>59</v>
      </c>
      <c r="B1" s="5"/>
      <c r="C1" s="5"/>
    </row>
    <row r="2" customFormat="false" ht="15" hidden="false" customHeight="true" outlineLevel="0" collapsed="false">
      <c r="A2" s="5"/>
      <c r="B2" s="5"/>
      <c r="C2" s="5"/>
    </row>
    <row r="3" customFormat="false" ht="15" hidden="false" customHeight="true" outlineLevel="0" collapsed="false">
      <c r="A3" s="5" t="s">
        <v>60</v>
      </c>
      <c r="B3" s="18" t="n">
        <f aca="false">'Phase budget'!G15</f>
        <v>950100</v>
      </c>
      <c r="C3" s="5"/>
    </row>
    <row r="4" customFormat="false" ht="15" hidden="false" customHeight="true" outlineLevel="0" collapsed="false">
      <c r="A4" s="5" t="s">
        <v>61</v>
      </c>
      <c r="B4" s="19" t="n">
        <f aca="false">Assumptions!B7</f>
        <v>0.6</v>
      </c>
      <c r="C4" s="5"/>
    </row>
    <row r="5" customFormat="false" ht="15" hidden="false" customHeight="true" outlineLevel="0" collapsed="false">
      <c r="A5" s="5" t="s">
        <v>62</v>
      </c>
      <c r="B5" s="20" t="n">
        <f aca="false">IFERROR(B3/(Assumptions!B6*B4),0)</f>
        <v>79214.6073036518</v>
      </c>
      <c r="C5" s="5"/>
    </row>
    <row r="6" customFormat="false" ht="15" hidden="false" customHeight="true" outlineLevel="0" collapsed="false">
      <c r="A6" s="5"/>
      <c r="B6" s="5"/>
      <c r="C6" s="5"/>
    </row>
    <row r="7" customFormat="false" ht="15" hidden="false" customHeight="true" outlineLevel="0" collapsed="false">
      <c r="A7" s="6" t="s">
        <v>63</v>
      </c>
      <c r="B7" s="6" t="s">
        <v>64</v>
      </c>
      <c r="C7" s="6" t="s">
        <v>65</v>
      </c>
    </row>
    <row r="8" customFormat="false" ht="15" hidden="false" customHeight="true" outlineLevel="0" collapsed="false">
      <c r="A8" s="9" t="n">
        <v>9.99</v>
      </c>
      <c r="B8" s="21" t="n">
        <f aca="false">A8*$B$4</f>
        <v>5.994</v>
      </c>
      <c r="C8" s="22" t="n">
        <f aca="false">IFERROR($B$3/B8,0)</f>
        <v>158508.508508509</v>
      </c>
    </row>
    <row r="9" customFormat="false" ht="15" hidden="false" customHeight="true" outlineLevel="0" collapsed="false">
      <c r="A9" s="9" t="n">
        <v>14.99</v>
      </c>
      <c r="B9" s="21" t="n">
        <f aca="false">A9*$B$4</f>
        <v>8.994</v>
      </c>
      <c r="C9" s="22" t="n">
        <f aca="false">IFERROR($B$3/B9,0)</f>
        <v>105637.091394263</v>
      </c>
    </row>
    <row r="10" customFormat="false" ht="15" hidden="false" customHeight="true" outlineLevel="0" collapsed="false">
      <c r="A10" s="9" t="n">
        <v>19.99</v>
      </c>
      <c r="B10" s="21" t="n">
        <f aca="false">A10*$B$4</f>
        <v>11.994</v>
      </c>
      <c r="C10" s="22" t="n">
        <f aca="false">IFERROR($B$3/B10,0)</f>
        <v>79214.6073036518</v>
      </c>
    </row>
    <row r="11" customFormat="false" ht="15" hidden="false" customHeight="true" outlineLevel="0" collapsed="false">
      <c r="A11" s="9" t="n">
        <v>24.99</v>
      </c>
      <c r="B11" s="21" t="n">
        <f aca="false">A11*$B$4</f>
        <v>14.994</v>
      </c>
      <c r="C11" s="22" t="n">
        <f aca="false">IFERROR($B$3/B11,0)</f>
        <v>63365.3461384554</v>
      </c>
    </row>
    <row r="12" customFormat="false" ht="15" hidden="false" customHeight="true" outlineLevel="0" collapsed="false">
      <c r="A12" s="9" t="n">
        <v>29.99</v>
      </c>
      <c r="B12" s="21" t="n">
        <f aca="false">A12*$B$4</f>
        <v>17.994</v>
      </c>
      <c r="C12" s="22" t="n">
        <f aca="false">IFERROR($B$3/B12,0)</f>
        <v>52800.9336445482</v>
      </c>
    </row>
    <row r="13" customFormat="false" ht="15" hidden="false" customHeight="true" outlineLevel="0" collapsed="false">
      <c r="A13" s="5"/>
      <c r="B13" s="5"/>
      <c r="C13" s="5"/>
    </row>
    <row r="14" customFormat="false" ht="15" hidden="false" customHeight="true" outlineLevel="0" collapsed="false">
      <c r="A14" s="5" t="s">
        <v>66</v>
      </c>
      <c r="B14" s="5"/>
      <c r="C1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3" min="2" style="1" width="16"/>
    <col collapsed="false" customWidth="true" hidden="false" outlineLevel="0" max="4" min="4" style="1" width="14"/>
    <col collapsed="false" customWidth="true" hidden="false" outlineLevel="0" max="6" min="5" style="1" width="16"/>
    <col collapsed="false" customWidth="true" hidden="false" outlineLevel="0" max="7" min="7" style="1" width="12"/>
    <col collapsed="false" customWidth="true" hidden="false" outlineLevel="0" max="8" min="8" style="1" width="14"/>
    <col collapsed="false" customWidth="true" hidden="false" outlineLevel="0" max="9" min="9" style="1" width="32"/>
  </cols>
  <sheetData>
    <row r="1" customFormat="false" ht="17.25" hidden="false" customHeight="true" outlineLevel="0" collapsed="false">
      <c r="A1" s="2" t="s">
        <v>67</v>
      </c>
      <c r="B1" s="5"/>
      <c r="C1" s="5"/>
      <c r="D1" s="5"/>
      <c r="E1" s="5"/>
      <c r="F1" s="5"/>
      <c r="G1" s="5"/>
      <c r="H1" s="5"/>
      <c r="I1" s="5"/>
    </row>
    <row r="2" customFormat="false" ht="15" hidden="false" customHeight="true" outlineLevel="0" collapsed="false">
      <c r="A2" s="5" t="s">
        <v>68</v>
      </c>
      <c r="B2" s="5"/>
      <c r="C2" s="5"/>
      <c r="D2" s="5"/>
      <c r="E2" s="5"/>
      <c r="F2" s="5"/>
      <c r="G2" s="5"/>
      <c r="H2" s="5"/>
      <c r="I2" s="5"/>
    </row>
    <row r="3" customFormat="false" ht="1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</row>
    <row r="4" customFormat="false" ht="34.5" hidden="false" customHeight="true" outlineLevel="0" collapsed="false">
      <c r="A4" s="23" t="s">
        <v>69</v>
      </c>
      <c r="B4" s="23" t="s">
        <v>70</v>
      </c>
      <c r="C4" s="23" t="s">
        <v>71</v>
      </c>
      <c r="D4" s="23" t="s">
        <v>72</v>
      </c>
      <c r="E4" s="23" t="s">
        <v>73</v>
      </c>
      <c r="F4" s="23" t="s">
        <v>74</v>
      </c>
      <c r="G4" s="23" t="s">
        <v>75</v>
      </c>
      <c r="H4" s="23" t="s">
        <v>76</v>
      </c>
      <c r="I4" s="23" t="s">
        <v>77</v>
      </c>
    </row>
    <row r="5" customFormat="false" ht="15" hidden="false" customHeight="true" outlineLevel="0" collapsed="false">
      <c r="A5" s="5" t="n">
        <v>1</v>
      </c>
      <c r="B5" s="7" t="n">
        <v>21000</v>
      </c>
      <c r="C5" s="7" t="n">
        <v>21000</v>
      </c>
      <c r="D5" s="24" t="n">
        <f aca="false">IF(C5="","",C5-B5)</f>
        <v>0</v>
      </c>
      <c r="E5" s="25" t="n">
        <v>1</v>
      </c>
      <c r="F5" s="25" t="n">
        <v>1</v>
      </c>
      <c r="G5" s="26" t="n">
        <f aca="false">IF(OR(C5="",SUM($B$5:B5)=0),"",SUM($C$5:C5)/SUM($B$5:B5))</f>
        <v>1</v>
      </c>
      <c r="H5" s="26" t="n">
        <f aca="false">IF(OR(F5="",E5=0,E5=""),"",F5/E5)</f>
        <v>1</v>
      </c>
      <c r="I5" s="5" t="str">
        <f aca="false">IF(OR(G5="",H5=""),"",IF(G5-H5&gt;0.1,"Money is ahead of milestones",""))</f>
        <v/>
      </c>
    </row>
    <row r="6" customFormat="false" ht="15" hidden="false" customHeight="true" outlineLevel="0" collapsed="false">
      <c r="A6" s="5" t="n">
        <v>2</v>
      </c>
      <c r="B6" s="7" t="n">
        <v>24000</v>
      </c>
      <c r="C6" s="7" t="n">
        <v>26000</v>
      </c>
      <c r="D6" s="24" t="n">
        <f aca="false">IF(C6="","",C6-B6)</f>
        <v>2000</v>
      </c>
      <c r="E6" s="25" t="n">
        <v>1</v>
      </c>
      <c r="F6" s="25" t="n">
        <v>1</v>
      </c>
      <c r="G6" s="26" t="n">
        <f aca="false">IF(OR(C6="",SUM($B$5:B6)=0),"",SUM($C$5:C6)/SUM($B$5:B6))</f>
        <v>1.04444444444444</v>
      </c>
      <c r="H6" s="26" t="n">
        <f aca="false">IF(OR(F6="",E6=0,E6=""),"",F6/E6)</f>
        <v>1</v>
      </c>
      <c r="I6" s="5" t="str">
        <f aca="false">IF(OR(G6="",H6=""),"",IF(G6-H6&gt;0.1,"Money is ahead of milestones",""))</f>
        <v/>
      </c>
    </row>
    <row r="7" customFormat="false" ht="15" hidden="false" customHeight="true" outlineLevel="0" collapsed="false">
      <c r="A7" s="5" t="n">
        <v>3</v>
      </c>
      <c r="B7" s="7" t="n">
        <v>24000</v>
      </c>
      <c r="C7" s="7" t="n">
        <v>25000</v>
      </c>
      <c r="D7" s="24" t="n">
        <f aca="false">IF(C7="","",C7-B7)</f>
        <v>1000</v>
      </c>
      <c r="E7" s="25" t="n">
        <v>2</v>
      </c>
      <c r="F7" s="25" t="n">
        <v>1</v>
      </c>
      <c r="G7" s="26" t="n">
        <f aca="false">IF(OR(C7="",SUM($B$5:B7)=0),"",SUM($C$5:C7)/SUM($B$5:B7))</f>
        <v>1.04347826086957</v>
      </c>
      <c r="H7" s="26" t="n">
        <f aca="false">IF(OR(F7="",E7=0,E7=""),"",F7/E7)</f>
        <v>0.5</v>
      </c>
      <c r="I7" s="5" t="str">
        <f aca="false">IF(OR(G7="",H7=""),"",IF(G7-H7&gt;0.1,"Money is ahead of milestones",""))</f>
        <v>Money is ahead of milestones</v>
      </c>
    </row>
    <row r="8" customFormat="false" ht="15" hidden="false" customHeight="true" outlineLevel="0" collapsed="false">
      <c r="A8" s="5" t="n">
        <v>4</v>
      </c>
      <c r="B8" s="7"/>
      <c r="C8" s="7"/>
      <c r="D8" s="24" t="str">
        <f aca="false">IF(C8="","",C8-B8)</f>
        <v/>
      </c>
      <c r="E8" s="25"/>
      <c r="F8" s="25"/>
      <c r="G8" s="26" t="str">
        <f aca="false">IF(OR(C8="",SUM($B$5:B8)=0),"",SUM($C$5:C8)/SUM($B$5:B8))</f>
        <v/>
      </c>
      <c r="H8" s="26" t="str">
        <f aca="false">IF(OR(F8="",E8=0,E8=""),"",F8/E8)</f>
        <v/>
      </c>
      <c r="I8" s="5" t="str">
        <f aca="false">IF(OR(G8="",H8=""),"",IF(G8-H8&gt;0.1,"Money is ahead of milestones",""))</f>
        <v/>
      </c>
    </row>
    <row r="9" customFormat="false" ht="15" hidden="false" customHeight="true" outlineLevel="0" collapsed="false">
      <c r="A9" s="5" t="n">
        <v>5</v>
      </c>
      <c r="B9" s="7"/>
      <c r="C9" s="7"/>
      <c r="D9" s="24" t="str">
        <f aca="false">IF(C9="","",C9-B9)</f>
        <v/>
      </c>
      <c r="E9" s="25"/>
      <c r="F9" s="25"/>
      <c r="G9" s="26" t="str">
        <f aca="false">IF(OR(C9="",SUM($B$5:B9)=0),"",SUM($C$5:C9)/SUM($B$5:B9))</f>
        <v/>
      </c>
      <c r="H9" s="26" t="str">
        <f aca="false">IF(OR(F9="",E9=0,E9=""),"",F9/E9)</f>
        <v/>
      </c>
      <c r="I9" s="5" t="str">
        <f aca="false">IF(OR(G9="",H9=""),"",IF(G9-H9&gt;0.1,"Money is ahead of milestones",""))</f>
        <v/>
      </c>
    </row>
    <row r="10" customFormat="false" ht="15" hidden="false" customHeight="true" outlineLevel="0" collapsed="false">
      <c r="A10" s="5" t="n">
        <v>6</v>
      </c>
      <c r="B10" s="7"/>
      <c r="C10" s="7"/>
      <c r="D10" s="24" t="str">
        <f aca="false">IF(C10="","",C10-B10)</f>
        <v/>
      </c>
      <c r="E10" s="25"/>
      <c r="F10" s="25"/>
      <c r="G10" s="26" t="str">
        <f aca="false">IF(OR(C10="",SUM($B$5:B10)=0),"",SUM($C$5:C10)/SUM($B$5:B10))</f>
        <v/>
      </c>
      <c r="H10" s="26" t="str">
        <f aca="false">IF(OR(F10="",E10=0,E10=""),"",F10/E10)</f>
        <v/>
      </c>
      <c r="I10" s="5" t="str">
        <f aca="false">IF(OR(G10="",H10=""),"",IF(G10-H10&gt;0.1,"Money is ahead of milestones",""))</f>
        <v/>
      </c>
    </row>
    <row r="11" customFormat="false" ht="15" hidden="false" customHeight="true" outlineLevel="0" collapsed="false">
      <c r="A11" s="5" t="n">
        <v>7</v>
      </c>
      <c r="B11" s="7"/>
      <c r="C11" s="7"/>
      <c r="D11" s="24" t="str">
        <f aca="false">IF(C11="","",C11-B11)</f>
        <v/>
      </c>
      <c r="E11" s="25"/>
      <c r="F11" s="25"/>
      <c r="G11" s="26" t="str">
        <f aca="false">IF(OR(C11="",SUM($B$5:B11)=0),"",SUM($C$5:C11)/SUM($B$5:B11))</f>
        <v/>
      </c>
      <c r="H11" s="26" t="str">
        <f aca="false">IF(OR(F11="",E11=0,E11=""),"",F11/E11)</f>
        <v/>
      </c>
      <c r="I11" s="5" t="str">
        <f aca="false">IF(OR(G11="",H11=""),"",IF(G11-H11&gt;0.1,"Money is ahead of milestones",""))</f>
        <v/>
      </c>
    </row>
    <row r="12" customFormat="false" ht="15" hidden="false" customHeight="true" outlineLevel="0" collapsed="false">
      <c r="A12" s="5" t="n">
        <v>8</v>
      </c>
      <c r="B12" s="7"/>
      <c r="C12" s="7"/>
      <c r="D12" s="24" t="str">
        <f aca="false">IF(C12="","",C12-B12)</f>
        <v/>
      </c>
      <c r="E12" s="25"/>
      <c r="F12" s="25"/>
      <c r="G12" s="26" t="str">
        <f aca="false">IF(OR(C12="",SUM($B$5:B12)=0),"",SUM($C$5:C12)/SUM($B$5:B12))</f>
        <v/>
      </c>
      <c r="H12" s="26" t="str">
        <f aca="false">IF(OR(F12="",E12=0,E12=""),"",F12/E12)</f>
        <v/>
      </c>
      <c r="I12" s="5" t="str">
        <f aca="false">IF(OR(G12="",H12=""),"",IF(G12-H12&gt;0.1,"Money is ahead of milestones",""))</f>
        <v/>
      </c>
    </row>
    <row r="13" customFormat="false" ht="15" hidden="false" customHeight="true" outlineLevel="0" collapsed="false">
      <c r="A13" s="5" t="n">
        <v>9</v>
      </c>
      <c r="B13" s="7"/>
      <c r="C13" s="7"/>
      <c r="D13" s="24" t="str">
        <f aca="false">IF(C13="","",C13-B13)</f>
        <v/>
      </c>
      <c r="E13" s="25"/>
      <c r="F13" s="25"/>
      <c r="G13" s="26" t="str">
        <f aca="false">IF(OR(C13="",SUM($B$5:B13)=0),"",SUM($C$5:C13)/SUM($B$5:B13))</f>
        <v/>
      </c>
      <c r="H13" s="26" t="str">
        <f aca="false">IF(OR(F13="",E13=0,E13=""),"",F13/E13)</f>
        <v/>
      </c>
      <c r="I13" s="5" t="str">
        <f aca="false">IF(OR(G13="",H13=""),"",IF(G13-H13&gt;0.1,"Money is ahead of milestones",""))</f>
        <v/>
      </c>
    </row>
    <row r="14" customFormat="false" ht="15" hidden="false" customHeight="true" outlineLevel="0" collapsed="false">
      <c r="A14" s="5" t="n">
        <v>10</v>
      </c>
      <c r="B14" s="7"/>
      <c r="C14" s="7"/>
      <c r="D14" s="24" t="str">
        <f aca="false">IF(C14="","",C14-B14)</f>
        <v/>
      </c>
      <c r="E14" s="25"/>
      <c r="F14" s="25"/>
      <c r="G14" s="26" t="str">
        <f aca="false">IF(OR(C14="",SUM($B$5:B14)=0),"",SUM($C$5:C14)/SUM($B$5:B14))</f>
        <v/>
      </c>
      <c r="H14" s="26" t="str">
        <f aca="false">IF(OR(F14="",E14=0,E14=""),"",F14/E14)</f>
        <v/>
      </c>
      <c r="I14" s="5" t="str">
        <f aca="false">IF(OR(G14="",H14=""),"",IF(G14-H14&gt;0.1,"Money is ahead of milestones",""))</f>
        <v/>
      </c>
    </row>
    <row r="15" customFormat="false" ht="15" hidden="false" customHeight="true" outlineLevel="0" collapsed="false">
      <c r="A15" s="5" t="n">
        <v>11</v>
      </c>
      <c r="B15" s="7"/>
      <c r="C15" s="7"/>
      <c r="D15" s="24" t="str">
        <f aca="false">IF(C15="","",C15-B15)</f>
        <v/>
      </c>
      <c r="E15" s="25"/>
      <c r="F15" s="25"/>
      <c r="G15" s="26" t="str">
        <f aca="false">IF(OR(C15="",SUM($B$5:B15)=0),"",SUM($C$5:C15)/SUM($B$5:B15))</f>
        <v/>
      </c>
      <c r="H15" s="26" t="str">
        <f aca="false">IF(OR(F15="",E15=0,E15=""),"",F15/E15)</f>
        <v/>
      </c>
      <c r="I15" s="5" t="str">
        <f aca="false">IF(OR(G15="",H15=""),"",IF(G15-H15&gt;0.1,"Money is ahead of milestones",""))</f>
        <v/>
      </c>
    </row>
    <row r="16" customFormat="false" ht="15" hidden="false" customHeight="true" outlineLevel="0" collapsed="false">
      <c r="A16" s="5" t="n">
        <v>12</v>
      </c>
      <c r="B16" s="7"/>
      <c r="C16" s="7"/>
      <c r="D16" s="24" t="str">
        <f aca="false">IF(C16="","",C16-B16)</f>
        <v/>
      </c>
      <c r="E16" s="25"/>
      <c r="F16" s="25"/>
      <c r="G16" s="26" t="str">
        <f aca="false">IF(OR(C16="",SUM($B$5:B16)=0),"",SUM($C$5:C16)/SUM($B$5:B16))</f>
        <v/>
      </c>
      <c r="H16" s="26" t="str">
        <f aca="false">IF(OR(F16="",E16=0,E16=""),"",F16/E16)</f>
        <v/>
      </c>
      <c r="I16" s="5" t="str">
        <f aca="false">IF(OR(G16="",H16=""),"",IF(G16-H16&gt;0.1,"Money is ahead of milestones",""))</f>
        <v/>
      </c>
    </row>
    <row r="17" customFormat="false" ht="15" hidden="false" customHeight="true" outlineLevel="0" collapsed="false">
      <c r="A17" s="5" t="n">
        <v>13</v>
      </c>
      <c r="B17" s="7"/>
      <c r="C17" s="7"/>
      <c r="D17" s="24" t="str">
        <f aca="false">IF(C17="","",C17-B17)</f>
        <v/>
      </c>
      <c r="E17" s="25"/>
      <c r="F17" s="25"/>
      <c r="G17" s="26" t="str">
        <f aca="false">IF(OR(C17="",SUM($B$5:B17)=0),"",SUM($C$5:C17)/SUM($B$5:B17))</f>
        <v/>
      </c>
      <c r="H17" s="26" t="str">
        <f aca="false">IF(OR(F17="",E17=0,E17=""),"",F17/E17)</f>
        <v/>
      </c>
      <c r="I17" s="5" t="str">
        <f aca="false">IF(OR(G17="",H17=""),"",IF(G17-H17&gt;0.1,"Money is ahead of milestones",""))</f>
        <v/>
      </c>
    </row>
    <row r="18" customFormat="false" ht="15" hidden="false" customHeight="true" outlineLevel="0" collapsed="false">
      <c r="A18" s="5" t="n">
        <v>14</v>
      </c>
      <c r="B18" s="7"/>
      <c r="C18" s="7"/>
      <c r="D18" s="24" t="str">
        <f aca="false">IF(C18="","",C18-B18)</f>
        <v/>
      </c>
      <c r="E18" s="25"/>
      <c r="F18" s="25"/>
      <c r="G18" s="26" t="str">
        <f aca="false">IF(OR(C18="",SUM($B$5:B18)=0),"",SUM($C$5:C18)/SUM($B$5:B18))</f>
        <v/>
      </c>
      <c r="H18" s="26" t="str">
        <f aca="false">IF(OR(F18="",E18=0,E18=""),"",F18/E18)</f>
        <v/>
      </c>
      <c r="I18" s="5" t="str">
        <f aca="false">IF(OR(G18="",H18=""),"",IF(G18-H18&gt;0.1,"Money is ahead of milestones",""))</f>
        <v/>
      </c>
    </row>
    <row r="19" customFormat="false" ht="15" hidden="false" customHeight="true" outlineLevel="0" collapsed="false">
      <c r="A19" s="5" t="n">
        <v>15</v>
      </c>
      <c r="B19" s="7"/>
      <c r="C19" s="7"/>
      <c r="D19" s="24" t="str">
        <f aca="false">IF(C19="","",C19-B19)</f>
        <v/>
      </c>
      <c r="E19" s="25"/>
      <c r="F19" s="25"/>
      <c r="G19" s="26" t="str">
        <f aca="false">IF(OR(C19="",SUM($B$5:B19)=0),"",SUM($C$5:C19)/SUM($B$5:B19))</f>
        <v/>
      </c>
      <c r="H19" s="26" t="str">
        <f aca="false">IF(OR(F19="",E19=0,E19=""),"",F19/E19)</f>
        <v/>
      </c>
      <c r="I19" s="5" t="str">
        <f aca="false">IF(OR(G19="",H19=""),"",IF(G19-H19&gt;0.1,"Money is ahead of milestones",""))</f>
        <v/>
      </c>
    </row>
    <row r="20" customFormat="false" ht="15" hidden="false" customHeight="true" outlineLevel="0" collapsed="false">
      <c r="A20" s="5" t="n">
        <v>16</v>
      </c>
      <c r="B20" s="7"/>
      <c r="C20" s="7"/>
      <c r="D20" s="24" t="str">
        <f aca="false">IF(C20="","",C20-B20)</f>
        <v/>
      </c>
      <c r="E20" s="25"/>
      <c r="F20" s="25"/>
      <c r="G20" s="26" t="str">
        <f aca="false">IF(OR(C20="",SUM($B$5:B20)=0),"",SUM($C$5:C20)/SUM($B$5:B20))</f>
        <v/>
      </c>
      <c r="H20" s="26" t="str">
        <f aca="false">IF(OR(F20="",E20=0,E20=""),"",F20/E20)</f>
        <v/>
      </c>
      <c r="I20" s="5" t="str">
        <f aca="false">IF(OR(G20="",H20=""),"",IF(G20-H20&gt;0.1,"Money is ahead of milestones",""))</f>
        <v/>
      </c>
    </row>
    <row r="21" customFormat="false" ht="15" hidden="false" customHeight="true" outlineLevel="0" collapsed="false">
      <c r="A21" s="5" t="n">
        <v>17</v>
      </c>
      <c r="B21" s="7"/>
      <c r="C21" s="7"/>
      <c r="D21" s="24" t="str">
        <f aca="false">IF(C21="","",C21-B21)</f>
        <v/>
      </c>
      <c r="E21" s="25"/>
      <c r="F21" s="25"/>
      <c r="G21" s="26" t="str">
        <f aca="false">IF(OR(C21="",SUM($B$5:B21)=0),"",SUM($C$5:C21)/SUM($B$5:B21))</f>
        <v/>
      </c>
      <c r="H21" s="26" t="str">
        <f aca="false">IF(OR(F21="",E21=0,E21=""),"",F21/E21)</f>
        <v/>
      </c>
      <c r="I21" s="5" t="str">
        <f aca="false">IF(OR(G21="",H21=""),"",IF(G21-H21&gt;0.1,"Money is ahead of milestones",""))</f>
        <v/>
      </c>
    </row>
    <row r="22" customFormat="false" ht="15" hidden="false" customHeight="true" outlineLevel="0" collapsed="false">
      <c r="A22" s="5" t="n">
        <v>18</v>
      </c>
      <c r="B22" s="7"/>
      <c r="C22" s="7"/>
      <c r="D22" s="24" t="str">
        <f aca="false">IF(C22="","",C22-B22)</f>
        <v/>
      </c>
      <c r="E22" s="25"/>
      <c r="F22" s="25"/>
      <c r="G22" s="26" t="str">
        <f aca="false">IF(OR(C22="",SUM($B$5:B22)=0),"",SUM($C$5:C22)/SUM($B$5:B22))</f>
        <v/>
      </c>
      <c r="H22" s="26" t="str">
        <f aca="false">IF(OR(F22="",E22=0,E22=""),"",F22/E22)</f>
        <v/>
      </c>
      <c r="I22" s="5" t="str">
        <f aca="false">IF(OR(G22="",H22=""),"",IF(G22-H22&gt;0.1,"Money is ahead of milestones",""))</f>
        <v/>
      </c>
    </row>
    <row r="23" customFormat="false" ht="15" hidden="false" customHeight="true" outlineLevel="0" collapsed="false">
      <c r="A23" s="5" t="n">
        <v>19</v>
      </c>
      <c r="B23" s="7"/>
      <c r="C23" s="7"/>
      <c r="D23" s="24" t="str">
        <f aca="false">IF(C23="","",C23-B23)</f>
        <v/>
      </c>
      <c r="E23" s="25"/>
      <c r="F23" s="25"/>
      <c r="G23" s="26" t="str">
        <f aca="false">IF(OR(C23="",SUM($B$5:B23)=0),"",SUM($C$5:C23)/SUM($B$5:B23))</f>
        <v/>
      </c>
      <c r="H23" s="26" t="str">
        <f aca="false">IF(OR(F23="",E23=0,E23=""),"",F23/E23)</f>
        <v/>
      </c>
      <c r="I23" s="5" t="str">
        <f aca="false">IF(OR(G23="",H23=""),"",IF(G23-H23&gt;0.1,"Money is ahead of milestones",""))</f>
        <v/>
      </c>
    </row>
    <row r="24" customFormat="false" ht="15" hidden="false" customHeight="true" outlineLevel="0" collapsed="false">
      <c r="A24" s="5" t="n">
        <v>20</v>
      </c>
      <c r="B24" s="7"/>
      <c r="C24" s="7"/>
      <c r="D24" s="24" t="str">
        <f aca="false">IF(C24="","",C24-B24)</f>
        <v/>
      </c>
      <c r="E24" s="25"/>
      <c r="F24" s="25"/>
      <c r="G24" s="26" t="str">
        <f aca="false">IF(OR(C24="",SUM($B$5:B24)=0),"",SUM($C$5:C24)/SUM($B$5:B24))</f>
        <v/>
      </c>
      <c r="H24" s="26" t="str">
        <f aca="false">IF(OR(F24="",E24=0,E24=""),"",F24/E24)</f>
        <v/>
      </c>
      <c r="I24" s="5" t="str">
        <f aca="false">IF(OR(G24="",H24=""),"",IF(G24-H24&gt;0.1,"Money is ahead of milestones",""))</f>
        <v/>
      </c>
    </row>
    <row r="25" customFormat="false" ht="15" hidden="false" customHeight="true" outlineLevel="0" collapsed="false">
      <c r="A25" s="5" t="n">
        <v>21</v>
      </c>
      <c r="B25" s="7"/>
      <c r="C25" s="7"/>
      <c r="D25" s="24" t="str">
        <f aca="false">IF(C25="","",C25-B25)</f>
        <v/>
      </c>
      <c r="E25" s="25"/>
      <c r="F25" s="25"/>
      <c r="G25" s="26" t="str">
        <f aca="false">IF(OR(C25="",SUM($B$5:B25)=0),"",SUM($C$5:C25)/SUM($B$5:B25))</f>
        <v/>
      </c>
      <c r="H25" s="26" t="str">
        <f aca="false">IF(OR(F25="",E25=0,E25=""),"",F25/E25)</f>
        <v/>
      </c>
      <c r="I25" s="5" t="str">
        <f aca="false">IF(OR(G25="",H25=""),"",IF(G25-H25&gt;0.1,"Money is ahead of milestones",""))</f>
        <v/>
      </c>
    </row>
    <row r="26" customFormat="false" ht="15" hidden="false" customHeight="true" outlineLevel="0" collapsed="false">
      <c r="A26" s="5"/>
      <c r="B26" s="5"/>
      <c r="C26" s="5"/>
      <c r="D26" s="5"/>
      <c r="E26" s="5"/>
      <c r="F26" s="5"/>
      <c r="G26" s="5"/>
      <c r="H26" s="5"/>
      <c r="I26" s="5"/>
    </row>
    <row r="27" customFormat="false" ht="15" hidden="false" customHeight="true" outlineLevel="0" collapsed="false">
      <c r="A27" s="5" t="s">
        <v>78</v>
      </c>
      <c r="B27" s="5"/>
      <c r="C27" s="5"/>
      <c r="D27" s="5"/>
      <c r="E27" s="5"/>
      <c r="F27" s="5"/>
      <c r="G27" s="5"/>
      <c r="H27" s="5"/>
      <c r="I27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2026-09-25T09:30:45Z</dcterms:created>
  <dc:creator>openpyxl</dc:creator>
  <dc:description/>
  <dc:language>en-US</dc:language>
  <cp:lastModifiedBy/>
  <dcterms:modified xsi:type="dcterms:W3CDTF">2026-09-25T09:31:22Z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